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分割リングデータ計算" sheetId="5" r:id="rId1"/>
    <sheet name="更新履歴" sheetId="2" r:id="rId2"/>
    <sheet name="著作権と免責事項" sheetId="3" r:id="rId3"/>
  </sheets>
  <calcPr calcId="145621"/>
</workbook>
</file>

<file path=xl/calcChain.xml><?xml version="1.0" encoding="utf-8"?>
<calcChain xmlns="http://schemas.openxmlformats.org/spreadsheetml/2006/main">
  <c r="G34" i="5" l="1"/>
  <c r="G37" i="5" s="1"/>
  <c r="F34" i="5"/>
  <c r="F37" i="5" s="1"/>
  <c r="E34" i="5"/>
  <c r="E35" i="5" s="1"/>
  <c r="E36" i="5" s="1"/>
  <c r="E37" i="5" s="1"/>
  <c r="D34" i="5"/>
  <c r="D36" i="5" s="1"/>
  <c r="D35" i="5" l="1"/>
  <c r="D37" i="5"/>
  <c r="F35" i="5"/>
  <c r="F36" i="5"/>
  <c r="G35" i="5"/>
  <c r="G36" i="5"/>
  <c r="E25" i="5" l="1"/>
  <c r="E26" i="5" s="1"/>
  <c r="E27" i="5" s="1"/>
  <c r="E28" i="5" s="1"/>
  <c r="D25" i="5"/>
  <c r="D28" i="5" s="1"/>
  <c r="E16" i="5"/>
  <c r="E17" i="5" s="1"/>
  <c r="D16" i="5"/>
  <c r="D19" i="5" l="1"/>
  <c r="D17" i="5"/>
  <c r="D27" i="5"/>
  <c r="D26" i="5"/>
  <c r="D18" i="5"/>
  <c r="F25" i="5"/>
  <c r="F16" i="5"/>
  <c r="F17" i="5" s="1"/>
  <c r="F27" i="5" l="1"/>
  <c r="G25" i="5"/>
  <c r="G28" i="5" s="1"/>
  <c r="F19" i="5"/>
  <c r="G16" i="5"/>
  <c r="E18" i="5"/>
  <c r="E19" i="5" s="1"/>
  <c r="G19" i="5" l="1"/>
  <c r="G17" i="5"/>
  <c r="F26" i="5"/>
  <c r="F28" i="5"/>
  <c r="G26" i="5"/>
  <c r="G27" i="5"/>
  <c r="G18" i="5"/>
  <c r="F18" i="5"/>
</calcChain>
</file>

<file path=xl/sharedStrings.xml><?xml version="1.0" encoding="utf-8"?>
<sst xmlns="http://schemas.openxmlformats.org/spreadsheetml/2006/main" count="50" uniqueCount="29">
  <si>
    <t>板厚(mm)</t>
    <rPh sb="0" eb="2">
      <t>イタアツ</t>
    </rPh>
    <phoneticPr fontId="1"/>
  </si>
  <si>
    <t>段数
(1は単体)</t>
    <rPh sb="0" eb="2">
      <t>ダンスウ</t>
    </rPh>
    <rPh sb="6" eb="8">
      <t>タンタイ</t>
    </rPh>
    <phoneticPr fontId="1"/>
  </si>
  <si>
    <t>外径(φ)</t>
    <rPh sb="0" eb="2">
      <t>ガイケイ</t>
    </rPh>
    <phoneticPr fontId="1"/>
  </si>
  <si>
    <t>内径(φ)</t>
    <rPh sb="0" eb="2">
      <t>ナイケイ</t>
    </rPh>
    <phoneticPr fontId="1"/>
  </si>
  <si>
    <t>角度(°)</t>
    <rPh sb="0" eb="2">
      <t>カクド</t>
    </rPh>
    <phoneticPr fontId="1"/>
  </si>
  <si>
    <t>間隔(mm)</t>
    <rPh sb="0" eb="2">
      <t>カンカク</t>
    </rPh>
    <phoneticPr fontId="1"/>
  </si>
  <si>
    <t>分割リングデータ計算</t>
    <rPh sb="0" eb="2">
      <t>ブンカツ</t>
    </rPh>
    <rPh sb="8" eb="10">
      <t>ケイサン</t>
    </rPh>
    <phoneticPr fontId="1"/>
  </si>
  <si>
    <t>白いセルの数字を変えると自動計算されます。</t>
    <rPh sb="0" eb="1">
      <t>シロ</t>
    </rPh>
    <rPh sb="5" eb="7">
      <t>スウジ</t>
    </rPh>
    <rPh sb="8" eb="9">
      <t>カ</t>
    </rPh>
    <rPh sb="12" eb="14">
      <t>ジドウ</t>
    </rPh>
    <rPh sb="14" eb="16">
      <t>ケイサン</t>
    </rPh>
    <phoneticPr fontId="1"/>
  </si>
  <si>
    <t>間隔はカーフを考慮していません。板厚によって適切な数字を使ってください。</t>
    <rPh sb="0" eb="2">
      <t>カンカク</t>
    </rPh>
    <rPh sb="7" eb="9">
      <t>コウリョ</t>
    </rPh>
    <rPh sb="16" eb="18">
      <t>イタアツ</t>
    </rPh>
    <rPh sb="22" eb="24">
      <t>テキセツ</t>
    </rPh>
    <rPh sb="25" eb="27">
      <t>スウジ</t>
    </rPh>
    <rPh sb="28" eb="29">
      <t>ツカ</t>
    </rPh>
    <phoneticPr fontId="1"/>
  </si>
  <si>
    <t>No</t>
    <phoneticPr fontId="1"/>
  </si>
  <si>
    <t>（15～20mmが標準的）</t>
    <rPh sb="9" eb="12">
      <t>ヒョウジュンテキ</t>
    </rPh>
    <phoneticPr fontId="1"/>
  </si>
  <si>
    <t>date</t>
    <phoneticPr fontId="1"/>
  </si>
  <si>
    <t>version</t>
    <phoneticPr fontId="1"/>
  </si>
  <si>
    <t>comment</t>
    <phoneticPr fontId="1"/>
  </si>
  <si>
    <t xml:space="preserve">角度計算の不具合を修正して正式版リリース
</t>
    <rPh sb="0" eb="2">
      <t>カクド</t>
    </rPh>
    <rPh sb="2" eb="4">
      <t>ケイサン</t>
    </rPh>
    <rPh sb="5" eb="8">
      <t>フグアイ</t>
    </rPh>
    <rPh sb="9" eb="11">
      <t>シュウセイ</t>
    </rPh>
    <rPh sb="13" eb="16">
      <t>セイシキバン</t>
    </rPh>
    <phoneticPr fontId="1"/>
  </si>
  <si>
    <t xml:space="preserve">プロトタイプを作成
</t>
    <rPh sb="7" eb="9">
      <t>サクセイ</t>
    </rPh>
    <phoneticPr fontId="1"/>
  </si>
  <si>
    <t>No</t>
    <phoneticPr fontId="1"/>
  </si>
  <si>
    <t>作成者： 株式会社 中村機材</t>
    <rPh sb="0" eb="3">
      <t>サクセイシャ</t>
    </rPh>
    <rPh sb="5" eb="9">
      <t>カブシキガイシャ</t>
    </rPh>
    <rPh sb="10" eb="12">
      <t>ナカムラ</t>
    </rPh>
    <rPh sb="12" eb="14">
      <t>キザイ</t>
    </rPh>
    <phoneticPr fontId="1"/>
  </si>
  <si>
    <t xml:space="preserve">•当エクセルファイルの著作権は、株式会社中村機材及びその製作者に帰属します。著作権法で認められている範囲を超えて、当社に無断で転用、転載することはお控えください。 
</t>
    <phoneticPr fontId="1"/>
  </si>
  <si>
    <t xml:space="preserve">•当エクセルファイルが第三者の手により送信・複製される場合、その過程において、データが悪意のあるプログラムに感染する可能性があります。このような場合において生じたいかなる 損害に関しても、当社は責任を負いかねます。 
</t>
    <phoneticPr fontId="1"/>
  </si>
  <si>
    <t>著作権</t>
    <phoneticPr fontId="1"/>
  </si>
  <si>
    <t>免責事項</t>
    <phoneticPr fontId="1"/>
  </si>
  <si>
    <t>長さ(mm)</t>
    <rPh sb="0" eb="1">
      <t>ナガ</t>
    </rPh>
    <phoneticPr fontId="1"/>
  </si>
  <si>
    <t>巾(mm)</t>
    <rPh sb="0" eb="1">
      <t>ハバ</t>
    </rPh>
    <phoneticPr fontId="1"/>
  </si>
  <si>
    <t>製品重量
(kg)</t>
    <rPh sb="0" eb="2">
      <t>セイヒン</t>
    </rPh>
    <rPh sb="2" eb="4">
      <t>ジュウリョウ</t>
    </rPh>
    <phoneticPr fontId="1"/>
  </si>
  <si>
    <t>合計周長
(mm)</t>
    <rPh sb="2" eb="4">
      <t>シュウチョウ</t>
    </rPh>
    <phoneticPr fontId="1"/>
  </si>
  <si>
    <t xml:space="preserve">•株式会社中村機材（以下「当社」といいます）は、当エクセルファイル内の計算式の作成には細心の注意を払っておりますが、 全ての寸法ケースについての検証ができないため、不適切な計算結果が生じる可能性があります。このような場合において生じたいかなる 損害に関しても、当社は責任を負いかねます。 
</t>
    <rPh sb="59" eb="60">
      <t>スベ</t>
    </rPh>
    <rPh sb="62" eb="64">
      <t>スンポウ</t>
    </rPh>
    <phoneticPr fontId="1"/>
  </si>
  <si>
    <t>比重</t>
    <rPh sb="0" eb="2">
      <t>ヒジュウ</t>
    </rPh>
    <phoneticPr fontId="1"/>
  </si>
  <si>
    <t xml:space="preserve">製品重量と合計周長の項目を入れ替え
</t>
    <rPh sb="0" eb="2">
      <t>セイヒン</t>
    </rPh>
    <rPh sb="2" eb="4">
      <t>ジュウリョウ</t>
    </rPh>
    <rPh sb="5" eb="7">
      <t>ゴウケイ</t>
    </rPh>
    <rPh sb="7" eb="9">
      <t>シュウチョウ</t>
    </rPh>
    <rPh sb="10" eb="12">
      <t>コウモク</t>
    </rPh>
    <rPh sb="13" eb="14">
      <t>イ</t>
    </rPh>
    <rPh sb="15" eb="16">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</si>
</sst>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9"/>
      <color theme="1"/>
      <name val="ＭＳ Ｐゴシック"/>
      <family val="2"/>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2" fillId="2" borderId="1" xfId="0" applyFont="1" applyFill="1" applyBorder="1">
      <alignment vertical="center"/>
    </xf>
    <xf numFmtId="0" fontId="2" fillId="3" borderId="1" xfId="0" applyFont="1" applyFill="1" applyBorder="1">
      <alignment vertical="center"/>
    </xf>
    <xf numFmtId="0" fontId="2" fillId="4" borderId="1" xfId="0" applyFont="1" applyFill="1" applyBorder="1">
      <alignment vertical="center"/>
    </xf>
    <xf numFmtId="0" fontId="2" fillId="0" borderId="0" xfId="0" applyFont="1">
      <alignment vertical="center"/>
    </xf>
    <xf numFmtId="14" fontId="0" fillId="0" borderId="1" xfId="0" applyNumberFormat="1" applyBorder="1">
      <alignment vertical="center"/>
    </xf>
    <xf numFmtId="176" fontId="0" fillId="0" borderId="1" xfId="0" applyNumberFormat="1" applyBorder="1">
      <alignment vertical="center"/>
    </xf>
    <xf numFmtId="0" fontId="3" fillId="0" borderId="0" xfId="0" applyFont="1">
      <alignment vertical="center"/>
    </xf>
    <xf numFmtId="0" fontId="0" fillId="0" borderId="0" xfId="0" applyAlignment="1">
      <alignment vertical="center" wrapText="1"/>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574508</xdr:colOff>
      <xdr:row>2</xdr:row>
      <xdr:rowOff>51635</xdr:rowOff>
    </xdr:from>
    <xdr:to>
      <xdr:col>10</xdr:col>
      <xdr:colOff>600576</xdr:colOff>
      <xdr:row>12</xdr:row>
      <xdr:rowOff>190500</xdr:rowOff>
    </xdr:to>
    <xdr:grpSp>
      <xdr:nvGrpSpPr>
        <xdr:cNvPr id="127" name="グループ化 126"/>
        <xdr:cNvGrpSpPr/>
      </xdr:nvGrpSpPr>
      <xdr:grpSpPr>
        <a:xfrm>
          <a:off x="4984583" y="442160"/>
          <a:ext cx="2369218" cy="1939090"/>
          <a:chOff x="5156033" y="80210"/>
          <a:chExt cx="2369218" cy="1900990"/>
        </a:xfrm>
      </xdr:grpSpPr>
      <xdr:sp macro="" textlink="">
        <xdr:nvSpPr>
          <xdr:cNvPr id="3" name="アーチ 2"/>
          <xdr:cNvSpPr/>
        </xdr:nvSpPr>
        <xdr:spPr>
          <a:xfrm>
            <a:off x="5534025" y="466725"/>
            <a:ext cx="1457325" cy="1514475"/>
          </a:xfrm>
          <a:prstGeom prst="blockArc">
            <a:avLst>
              <a:gd name="adj1" fmla="val 12584691"/>
              <a:gd name="adj2" fmla="val 19770620"/>
              <a:gd name="adj3" fmla="val 2229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5" name="直線コネクタ 4"/>
          <xdr:cNvCxnSpPr>
            <a:stCxn id="3" idx="0"/>
            <a:endCxn id="3" idx="0"/>
          </xdr:cNvCxnSpPr>
        </xdr:nvCxnSpPr>
        <xdr:spPr>
          <a:xfrm>
            <a:off x="5765335" y="939761"/>
            <a:ext cx="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flipH="1" flipV="1">
            <a:off x="5914023" y="1022684"/>
            <a:ext cx="368968" cy="22258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flipV="1">
            <a:off x="6288004" y="1022685"/>
            <a:ext cx="321343" cy="2175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flipV="1">
            <a:off x="6152649" y="1240255"/>
            <a:ext cx="235618" cy="501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flipH="1" flipV="1">
            <a:off x="6272966" y="1144003"/>
            <a:ext cx="5012" cy="21155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H="1">
            <a:off x="5361572" y="463215"/>
            <a:ext cx="87630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flipH="1">
            <a:off x="5376611" y="1022683"/>
            <a:ext cx="1232236" cy="6017"/>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4" name="円弧 23"/>
          <xdr:cNvSpPr/>
        </xdr:nvSpPr>
        <xdr:spPr>
          <a:xfrm rot="18708660">
            <a:off x="6060565" y="1040907"/>
            <a:ext cx="420419" cy="407029"/>
          </a:xfrm>
          <a:prstGeom prst="arc">
            <a:avLst>
              <a:gd name="adj1" fmla="val 15728365"/>
              <a:gd name="adj2" fmla="val 88906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26" name="直線コネクタ 25"/>
          <xdr:cNvCxnSpPr/>
        </xdr:nvCxnSpPr>
        <xdr:spPr>
          <a:xfrm flipH="1" flipV="1">
            <a:off x="5627269" y="261687"/>
            <a:ext cx="5013" cy="5845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a:xfrm flipH="1" flipV="1">
            <a:off x="6893593" y="261687"/>
            <a:ext cx="10026" cy="5845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xdr:cNvCxnSpPr/>
        </xdr:nvCxnSpPr>
        <xdr:spPr>
          <a:xfrm>
            <a:off x="5632282" y="336885"/>
            <a:ext cx="1261311" cy="601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xdr:cNvCxnSpPr/>
        </xdr:nvCxnSpPr>
        <xdr:spPr>
          <a:xfrm flipH="1">
            <a:off x="5461835" y="463216"/>
            <a:ext cx="5013" cy="55946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xdr:cNvCxnSpPr/>
        </xdr:nvCxnSpPr>
        <xdr:spPr>
          <a:xfrm flipV="1">
            <a:off x="6212807" y="1053766"/>
            <a:ext cx="155408" cy="306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38" name="直線矢印コネクタ 37"/>
          <xdr:cNvCxnSpPr/>
        </xdr:nvCxnSpPr>
        <xdr:spPr>
          <a:xfrm flipH="1">
            <a:off x="6768266" y="393031"/>
            <a:ext cx="290761" cy="2817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45" name="直線矢印コネクタ 44"/>
          <xdr:cNvCxnSpPr/>
        </xdr:nvCxnSpPr>
        <xdr:spPr>
          <a:xfrm flipH="1">
            <a:off x="6583783" y="644692"/>
            <a:ext cx="430126" cy="317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xdr:cNvSpPr txBox="1"/>
        </xdr:nvSpPr>
        <xdr:spPr>
          <a:xfrm>
            <a:off x="5972175" y="80210"/>
            <a:ext cx="466224" cy="246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長さ</a:t>
            </a:r>
            <a:endParaRPr kumimoji="1" lang="en-US" altLang="ja-JP" sz="1100"/>
          </a:p>
          <a:p>
            <a:endParaRPr kumimoji="1" lang="ja-JP" altLang="en-US" sz="1100"/>
          </a:p>
        </xdr:txBody>
      </xdr:sp>
      <xdr:sp macro="" textlink="">
        <xdr:nvSpPr>
          <xdr:cNvPr id="49" name="テキスト ボックス 48"/>
          <xdr:cNvSpPr txBox="1"/>
        </xdr:nvSpPr>
        <xdr:spPr>
          <a:xfrm>
            <a:off x="5156033" y="584533"/>
            <a:ext cx="421105" cy="246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巾</a:t>
            </a:r>
          </a:p>
        </xdr:txBody>
      </xdr:sp>
      <xdr:sp macro="" textlink="">
        <xdr:nvSpPr>
          <xdr:cNvPr id="50" name="テキスト ボックス 49"/>
          <xdr:cNvSpPr txBox="1"/>
        </xdr:nvSpPr>
        <xdr:spPr>
          <a:xfrm>
            <a:off x="7049001" y="191503"/>
            <a:ext cx="466224" cy="246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外径</a:t>
            </a:r>
          </a:p>
        </xdr:txBody>
      </xdr:sp>
      <xdr:sp macro="" textlink="">
        <xdr:nvSpPr>
          <xdr:cNvPr id="51" name="テキスト ボックス 50"/>
          <xdr:cNvSpPr txBox="1"/>
        </xdr:nvSpPr>
        <xdr:spPr>
          <a:xfrm>
            <a:off x="7059027" y="514350"/>
            <a:ext cx="466224" cy="246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内径</a:t>
            </a:r>
          </a:p>
        </xdr:txBody>
      </xdr:sp>
      <xdr:sp macro="" textlink="">
        <xdr:nvSpPr>
          <xdr:cNvPr id="52" name="テキスト ボックス 51"/>
          <xdr:cNvSpPr txBox="1"/>
        </xdr:nvSpPr>
        <xdr:spPr>
          <a:xfrm>
            <a:off x="5697453" y="1159042"/>
            <a:ext cx="46522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角度</a:t>
            </a:r>
          </a:p>
        </xdr:txBody>
      </xdr:sp>
    </xdr:grpSp>
    <xdr:clientData/>
  </xdr:twoCellAnchor>
  <xdr:twoCellAnchor>
    <xdr:from>
      <xdr:col>10</xdr:col>
      <xdr:colOff>639869</xdr:colOff>
      <xdr:row>2</xdr:row>
      <xdr:rowOff>61160</xdr:rowOff>
    </xdr:from>
    <xdr:to>
      <xdr:col>12</xdr:col>
      <xdr:colOff>561975</xdr:colOff>
      <xdr:row>14</xdr:row>
      <xdr:rowOff>333375</xdr:rowOff>
    </xdr:to>
    <xdr:grpSp>
      <xdr:nvGrpSpPr>
        <xdr:cNvPr id="128" name="グループ化 127"/>
        <xdr:cNvGrpSpPr/>
      </xdr:nvGrpSpPr>
      <xdr:grpSpPr>
        <a:xfrm>
          <a:off x="7393094" y="451685"/>
          <a:ext cx="2436706" cy="2462965"/>
          <a:chOff x="8317019" y="80210"/>
          <a:chExt cx="2436706" cy="2412713"/>
        </a:xfrm>
      </xdr:grpSpPr>
      <xdr:sp macro="" textlink="">
        <xdr:nvSpPr>
          <xdr:cNvPr id="94" name="アーチ 93"/>
          <xdr:cNvSpPr/>
        </xdr:nvSpPr>
        <xdr:spPr>
          <a:xfrm>
            <a:off x="8734425" y="466725"/>
            <a:ext cx="1457325" cy="1514475"/>
          </a:xfrm>
          <a:prstGeom prst="blockArc">
            <a:avLst>
              <a:gd name="adj1" fmla="val 12584691"/>
              <a:gd name="adj2" fmla="val 19770620"/>
              <a:gd name="adj3" fmla="val 2229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xnSp macro="">
        <xdr:nvCxnSpPr>
          <xdr:cNvPr id="95" name="直線コネクタ 94"/>
          <xdr:cNvCxnSpPr>
            <a:stCxn id="94" idx="0"/>
            <a:endCxn id="94" idx="0"/>
          </xdr:cNvCxnSpPr>
        </xdr:nvCxnSpPr>
        <xdr:spPr>
          <a:xfrm>
            <a:off x="8965735" y="939761"/>
            <a:ext cx="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xdr:cNvCxnSpPr/>
        </xdr:nvCxnSpPr>
        <xdr:spPr>
          <a:xfrm flipH="1" flipV="1">
            <a:off x="9114423" y="1022684"/>
            <a:ext cx="368968" cy="22258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xdr:cNvCxnSpPr/>
        </xdr:nvCxnSpPr>
        <xdr:spPr>
          <a:xfrm flipV="1">
            <a:off x="9488404" y="1022685"/>
            <a:ext cx="321343" cy="2175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xdr:cNvCxnSpPr/>
        </xdr:nvCxnSpPr>
        <xdr:spPr>
          <a:xfrm flipH="1">
            <a:off x="8561972" y="463215"/>
            <a:ext cx="876301"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xdr:cNvCxnSpPr/>
        </xdr:nvCxnSpPr>
        <xdr:spPr>
          <a:xfrm flipH="1">
            <a:off x="8563873" y="1557397"/>
            <a:ext cx="1232236" cy="536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xdr:cNvCxnSpPr/>
        </xdr:nvCxnSpPr>
        <xdr:spPr>
          <a:xfrm flipV="1">
            <a:off x="8825077" y="261687"/>
            <a:ext cx="2593" cy="11361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xdr:cNvCxnSpPr/>
        </xdr:nvCxnSpPr>
        <xdr:spPr>
          <a:xfrm flipH="1" flipV="1">
            <a:off x="10093993" y="261687"/>
            <a:ext cx="865" cy="112305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5" name="直線矢印コネクタ 104"/>
          <xdr:cNvCxnSpPr/>
        </xdr:nvCxnSpPr>
        <xdr:spPr>
          <a:xfrm>
            <a:off x="8832682" y="336885"/>
            <a:ext cx="1261311" cy="601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6" name="直線矢印コネクタ 105"/>
          <xdr:cNvCxnSpPr/>
        </xdr:nvCxnSpPr>
        <xdr:spPr>
          <a:xfrm>
            <a:off x="8673991" y="487417"/>
            <a:ext cx="0" cy="107534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9" name="直線矢印コネクタ 108"/>
          <xdr:cNvCxnSpPr/>
        </xdr:nvCxnSpPr>
        <xdr:spPr>
          <a:xfrm flipH="1" flipV="1">
            <a:off x="9823597" y="1055148"/>
            <a:ext cx="389502" cy="1246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xdr:cNvSpPr txBox="1"/>
        </xdr:nvSpPr>
        <xdr:spPr>
          <a:xfrm>
            <a:off x="9172575" y="80210"/>
            <a:ext cx="466224" cy="246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長さ</a:t>
            </a:r>
            <a:endParaRPr kumimoji="1" lang="en-US" altLang="ja-JP" sz="1100"/>
          </a:p>
          <a:p>
            <a:endParaRPr kumimoji="1" lang="ja-JP" altLang="en-US" sz="1100"/>
          </a:p>
        </xdr:txBody>
      </xdr:sp>
      <xdr:sp macro="" textlink="">
        <xdr:nvSpPr>
          <xdr:cNvPr id="111" name="テキスト ボックス 110"/>
          <xdr:cNvSpPr txBox="1"/>
        </xdr:nvSpPr>
        <xdr:spPr>
          <a:xfrm>
            <a:off x="8317019" y="775690"/>
            <a:ext cx="421105" cy="246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巾</a:t>
            </a:r>
          </a:p>
        </xdr:txBody>
      </xdr:sp>
      <xdr:sp macro="" textlink="">
        <xdr:nvSpPr>
          <xdr:cNvPr id="116" name="アーチ 115"/>
          <xdr:cNvSpPr/>
        </xdr:nvSpPr>
        <xdr:spPr>
          <a:xfrm>
            <a:off x="8727855" y="1007351"/>
            <a:ext cx="1457325" cy="1485572"/>
          </a:xfrm>
          <a:prstGeom prst="blockArc">
            <a:avLst>
              <a:gd name="adj1" fmla="val 12584691"/>
              <a:gd name="adj2" fmla="val 19770620"/>
              <a:gd name="adj3" fmla="val 2229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4" name="テキスト ボックス 123"/>
          <xdr:cNvSpPr txBox="1"/>
        </xdr:nvSpPr>
        <xdr:spPr>
          <a:xfrm>
            <a:off x="10245945" y="1016287"/>
            <a:ext cx="507780" cy="24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間隔</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abSelected="1" zoomScaleNormal="100" workbookViewId="0">
      <selection activeCell="H13" sqref="H13"/>
    </sheetView>
  </sheetViews>
  <sheetFormatPr defaultRowHeight="13.5" x14ac:dyDescent="0.15"/>
  <cols>
    <col min="1" max="1" width="6.25" customWidth="1"/>
    <col min="2" max="2" width="4.125" customWidth="1"/>
    <col min="3" max="3" width="10.375" customWidth="1"/>
    <col min="6" max="6" width="9.625" customWidth="1"/>
    <col min="7" max="7" width="9.5" customWidth="1"/>
    <col min="9" max="9" width="12.75" bestFit="1" customWidth="1"/>
    <col min="11" max="11" width="20.25" customWidth="1"/>
    <col min="12" max="12" width="12.75" bestFit="1" customWidth="1"/>
    <col min="14" max="14" width="20.25" customWidth="1"/>
  </cols>
  <sheetData>
    <row r="1" spans="1:12" ht="17.25" x14ac:dyDescent="0.15">
      <c r="A1" s="9" t="s">
        <v>6</v>
      </c>
      <c r="B1" s="6"/>
      <c r="C1" s="6"/>
      <c r="L1" s="11" t="s">
        <v>17</v>
      </c>
    </row>
    <row r="2" spans="1:12" x14ac:dyDescent="0.15">
      <c r="A2" s="6"/>
      <c r="B2" s="6"/>
      <c r="C2" s="6"/>
    </row>
    <row r="3" spans="1:12" x14ac:dyDescent="0.15">
      <c r="A3" t="s">
        <v>7</v>
      </c>
    </row>
    <row r="4" spans="1:12" x14ac:dyDescent="0.15">
      <c r="A4" t="s">
        <v>8</v>
      </c>
    </row>
    <row r="5" spans="1:12" x14ac:dyDescent="0.15">
      <c r="A5" t="s">
        <v>10</v>
      </c>
    </row>
    <row r="7" spans="1:12" x14ac:dyDescent="0.15">
      <c r="C7" s="1" t="s">
        <v>27</v>
      </c>
      <c r="D7" s="1">
        <v>7.85</v>
      </c>
    </row>
    <row r="10" spans="1:12" ht="17.25" customHeight="1" x14ac:dyDescent="0.15"/>
    <row r="12" spans="1:12" ht="16.5" customHeight="1" x14ac:dyDescent="0.15">
      <c r="A12" s="1" t="s">
        <v>9</v>
      </c>
      <c r="C12" s="1" t="s">
        <v>0</v>
      </c>
      <c r="D12" s="1" t="s">
        <v>2</v>
      </c>
      <c r="E12" s="1" t="s">
        <v>3</v>
      </c>
      <c r="F12" s="1" t="s">
        <v>4</v>
      </c>
      <c r="G12" s="1" t="s">
        <v>5</v>
      </c>
    </row>
    <row r="13" spans="1:12" ht="20.25" customHeight="1" x14ac:dyDescent="0.15">
      <c r="A13" s="1">
        <v>1</v>
      </c>
      <c r="C13" s="1">
        <v>100</v>
      </c>
      <c r="D13" s="1">
        <v>1500</v>
      </c>
      <c r="E13" s="1">
        <v>1200</v>
      </c>
      <c r="F13" s="1">
        <v>60</v>
      </c>
      <c r="G13" s="1">
        <v>20</v>
      </c>
    </row>
    <row r="14" spans="1:12" ht="10.5" customHeight="1" x14ac:dyDescent="0.15"/>
    <row r="15" spans="1:12" ht="27" x14ac:dyDescent="0.15">
      <c r="C15" s="2" t="s">
        <v>1</v>
      </c>
      <c r="D15" s="1" t="s">
        <v>23</v>
      </c>
      <c r="E15" s="1" t="s">
        <v>22</v>
      </c>
      <c r="F15" s="2" t="s">
        <v>24</v>
      </c>
      <c r="G15" s="2" t="s">
        <v>25</v>
      </c>
    </row>
    <row r="16" spans="1:12" ht="23.25" customHeight="1" x14ac:dyDescent="0.15">
      <c r="C16" s="1">
        <v>1</v>
      </c>
      <c r="D16" s="5">
        <f>ROUNDUP(D13/2-SIN((90-(F13/2))*PI()/180)*E13/2,1)</f>
        <v>230.4</v>
      </c>
      <c r="E16" s="5">
        <f>ROUNDUP(D13*COS((90-(F13/2))*PI()/180)*2/2,1)</f>
        <v>750</v>
      </c>
      <c r="F16" s="3">
        <f>ROUNDUP(((ROUNDUP(((D13/2)^2-(E13/2)^2)*PI()*C13*D$7/1000000,0))*F13/360)*C16,0)</f>
        <v>84</v>
      </c>
      <c r="G16" s="4">
        <f>ROUNDUP((((D13+E13)*PI())*F13/360+D13-E13)*C16,0)</f>
        <v>1714</v>
      </c>
    </row>
    <row r="17" spans="1:7" ht="23.25" customHeight="1" x14ac:dyDescent="0.15">
      <c r="C17" s="1">
        <v>2</v>
      </c>
      <c r="D17" s="5">
        <f>ROUNDUP(D16+(C17-1)*(SQRT(((D13/2+G13)^2)-((E13*COS((90-(F13/2))*PI()/180)/2)^2))-E13*SIN((90-(F13/2))*PI()/180)/2),1)</f>
        <v>420</v>
      </c>
      <c r="E17" s="5">
        <f>E16</f>
        <v>750</v>
      </c>
      <c r="F17" s="3">
        <f>F16*C17</f>
        <v>168</v>
      </c>
      <c r="G17" s="4">
        <f>G16*C17</f>
        <v>3428</v>
      </c>
    </row>
    <row r="18" spans="1:7" ht="23.25" customHeight="1" x14ac:dyDescent="0.15">
      <c r="C18" s="1">
        <v>3</v>
      </c>
      <c r="D18" s="5">
        <f>ROUNDUP(D16+(C18-1)*(SQRT(((D13/2+G13)^2)-((E13*COS((90-(F13/2))*PI()/180)/2)^2))-E13*SIN((90-(F13/2))*PI()/180)/2),1)</f>
        <v>609.5</v>
      </c>
      <c r="E18" s="5">
        <f>E17</f>
        <v>750</v>
      </c>
      <c r="F18" s="3">
        <f>F16*C18</f>
        <v>252</v>
      </c>
      <c r="G18" s="4">
        <f>G16*C18</f>
        <v>5142</v>
      </c>
    </row>
    <row r="19" spans="1:7" ht="23.25" customHeight="1" x14ac:dyDescent="0.15">
      <c r="C19" s="1">
        <v>4</v>
      </c>
      <c r="D19" s="5">
        <f>ROUNDUP(D16+(C19-1)*(SQRT(((D13/2+G13)^2)-((E13*COS((90-(F13/2))*PI()/180)/2)^2))-E13*SIN((90-(F13/2))*PI()/180)/2),1)</f>
        <v>799.1</v>
      </c>
      <c r="E19" s="5">
        <f>E18</f>
        <v>750</v>
      </c>
      <c r="F19" s="3">
        <f>F16*C19</f>
        <v>336</v>
      </c>
      <c r="G19" s="4">
        <f>G16*C19</f>
        <v>6856</v>
      </c>
    </row>
    <row r="20" spans="1:7" ht="22.5" customHeight="1" x14ac:dyDescent="0.15"/>
    <row r="21" spans="1:7" ht="16.5" customHeight="1" x14ac:dyDescent="0.15">
      <c r="A21" s="1" t="s">
        <v>16</v>
      </c>
      <c r="C21" s="1" t="s">
        <v>0</v>
      </c>
      <c r="D21" s="1" t="s">
        <v>2</v>
      </c>
      <c r="E21" s="1" t="s">
        <v>3</v>
      </c>
      <c r="F21" s="1" t="s">
        <v>4</v>
      </c>
      <c r="G21" s="1" t="s">
        <v>5</v>
      </c>
    </row>
    <row r="22" spans="1:7" ht="20.25" customHeight="1" x14ac:dyDescent="0.15">
      <c r="A22" s="1">
        <v>2</v>
      </c>
      <c r="C22" s="1"/>
      <c r="D22" s="1"/>
      <c r="E22" s="1"/>
      <c r="F22" s="1"/>
      <c r="G22" s="1"/>
    </row>
    <row r="23" spans="1:7" ht="10.5" customHeight="1" x14ac:dyDescent="0.15"/>
    <row r="24" spans="1:7" ht="27" x14ac:dyDescent="0.15">
      <c r="C24" s="2" t="s">
        <v>1</v>
      </c>
      <c r="D24" s="1" t="s">
        <v>23</v>
      </c>
      <c r="E24" s="1" t="s">
        <v>22</v>
      </c>
      <c r="F24" s="2" t="s">
        <v>24</v>
      </c>
      <c r="G24" s="2" t="s">
        <v>25</v>
      </c>
    </row>
    <row r="25" spans="1:7" ht="23.25" customHeight="1" x14ac:dyDescent="0.15">
      <c r="C25" s="1">
        <v>1</v>
      </c>
      <c r="D25" s="5">
        <f>ROUNDUP(D22/2-SIN((90-(F22/2))*PI()/180)*E22/2,1)</f>
        <v>0</v>
      </c>
      <c r="E25" s="5">
        <f>ROUNDUP(D22*COS((90-(F22/2))*PI()/180)*2/2,1)</f>
        <v>0</v>
      </c>
      <c r="F25" s="3">
        <f>ROUNDUP(((ROUNDUP(((D22/2)^2-(E22/2)^2)*PI()*C22*D$7/1000000,0))*F22/360)*C25,0)</f>
        <v>0</v>
      </c>
      <c r="G25" s="4">
        <f>ROUNDUP((((D22+E22)*PI())*F22/360+D22-E22)*C25,0)</f>
        <v>0</v>
      </c>
    </row>
    <row r="26" spans="1:7" ht="23.25" customHeight="1" x14ac:dyDescent="0.15">
      <c r="C26" s="1">
        <v>2</v>
      </c>
      <c r="D26" s="5">
        <f>ROUNDUP(D25+(C26-1)*(SQRT(((D22/2+G22)^2)-((E22*COS((90-(F22/2))*PI()/180)/2)^2))-E22*SIN((90-(F22/2))*PI()/180)/2),1)</f>
        <v>0</v>
      </c>
      <c r="E26" s="5">
        <f>E25</f>
        <v>0</v>
      </c>
      <c r="F26" s="3">
        <f>F25*C26</f>
        <v>0</v>
      </c>
      <c r="G26" s="4">
        <f>G25*C26</f>
        <v>0</v>
      </c>
    </row>
    <row r="27" spans="1:7" ht="23.25" customHeight="1" x14ac:dyDescent="0.15">
      <c r="C27" s="1">
        <v>3</v>
      </c>
      <c r="D27" s="5">
        <f>ROUNDUP(D25+(C27-1)*(SQRT(((D22/2+G22)^2)-((E22*COS((90-(F22/2))*PI()/180)/2)^2))-E22*SIN((90-(F22/2))*PI()/180)/2),1)</f>
        <v>0</v>
      </c>
      <c r="E27" s="5">
        <f>E26</f>
        <v>0</v>
      </c>
      <c r="F27" s="3">
        <f>F25*C27</f>
        <v>0</v>
      </c>
      <c r="G27" s="4">
        <f>G25*C27</f>
        <v>0</v>
      </c>
    </row>
    <row r="28" spans="1:7" ht="23.25" customHeight="1" x14ac:dyDescent="0.15">
      <c r="C28" s="1">
        <v>4</v>
      </c>
      <c r="D28" s="5">
        <f>ROUNDUP(D25+(C28-1)*(SQRT(((D22/2+G22)^2)-((E22*COS((90-(F22/2))*PI()/180)/2)^2))-E22*SIN((90-(F22/2))*PI()/180)/2),1)</f>
        <v>0</v>
      </c>
      <c r="E28" s="5">
        <f>E27</f>
        <v>0</v>
      </c>
      <c r="F28" s="3">
        <f>F25*C28</f>
        <v>0</v>
      </c>
      <c r="G28" s="4">
        <f>G25*C28</f>
        <v>0</v>
      </c>
    </row>
    <row r="29" spans="1:7" ht="22.5" customHeight="1" x14ac:dyDescent="0.15"/>
    <row r="30" spans="1:7" ht="16.5" customHeight="1" x14ac:dyDescent="0.15">
      <c r="A30" s="1" t="s">
        <v>9</v>
      </c>
      <c r="C30" s="1" t="s">
        <v>0</v>
      </c>
      <c r="D30" s="1" t="s">
        <v>2</v>
      </c>
      <c r="E30" s="1" t="s">
        <v>3</v>
      </c>
      <c r="F30" s="1" t="s">
        <v>4</v>
      </c>
      <c r="G30" s="1" t="s">
        <v>5</v>
      </c>
    </row>
    <row r="31" spans="1:7" ht="20.25" customHeight="1" x14ac:dyDescent="0.15">
      <c r="A31" s="1">
        <v>3</v>
      </c>
      <c r="C31" s="1"/>
      <c r="D31" s="1"/>
      <c r="E31" s="1"/>
      <c r="F31" s="1"/>
      <c r="G31" s="1"/>
    </row>
    <row r="32" spans="1:7" ht="10.5" customHeight="1" x14ac:dyDescent="0.15"/>
    <row r="33" spans="3:7" ht="27" x14ac:dyDescent="0.15">
      <c r="C33" s="2" t="s">
        <v>1</v>
      </c>
      <c r="D33" s="1" t="s">
        <v>23</v>
      </c>
      <c r="E33" s="1" t="s">
        <v>22</v>
      </c>
      <c r="F33" s="2" t="s">
        <v>24</v>
      </c>
      <c r="G33" s="2" t="s">
        <v>25</v>
      </c>
    </row>
    <row r="34" spans="3:7" ht="23.25" customHeight="1" x14ac:dyDescent="0.15">
      <c r="C34" s="1">
        <v>1</v>
      </c>
      <c r="D34" s="5">
        <f>ROUNDUP(D31/2-SIN((90-(F31/2))*PI()/180)*E31/2,1)</f>
        <v>0</v>
      </c>
      <c r="E34" s="5">
        <f>ROUNDUP(D31*COS((90-(F31/2))*PI()/180)*2/2,1)</f>
        <v>0</v>
      </c>
      <c r="F34" s="3">
        <f>ROUNDUP(((ROUNDUP(((D31/2)^2-(E31/2)^2)*PI()*C31*D$7/1000000,0))*F31/360)*C34,0)</f>
        <v>0</v>
      </c>
      <c r="G34" s="4">
        <f>ROUNDUP((((D31+E31)*PI())*F31/360+D31-E31)*C34,0)</f>
        <v>0</v>
      </c>
    </row>
    <row r="35" spans="3:7" ht="23.25" customHeight="1" x14ac:dyDescent="0.15">
      <c r="C35" s="1">
        <v>2</v>
      </c>
      <c r="D35" s="5">
        <f>ROUNDUP(D34+(C35-1)*(SQRT(((D31/2+G31)^2)-((E31*COS((90-(F31/2))*PI()/180)/2)^2))-E31*SIN((90-(F31/2))*PI()/180)/2),1)</f>
        <v>0</v>
      </c>
      <c r="E35" s="5">
        <f>E34</f>
        <v>0</v>
      </c>
      <c r="F35" s="3">
        <f>F34*C35</f>
        <v>0</v>
      </c>
      <c r="G35" s="4">
        <f>G34*C35</f>
        <v>0</v>
      </c>
    </row>
    <row r="36" spans="3:7" ht="23.25" customHeight="1" x14ac:dyDescent="0.15">
      <c r="C36" s="1">
        <v>3</v>
      </c>
      <c r="D36" s="5">
        <f>ROUNDUP(D34+(C36-1)*(SQRT(((D31/2+G31)^2)-((E31*COS((90-(F31/2))*PI()/180)/2)^2))-E31*SIN((90-(F31/2))*PI()/180)/2),1)</f>
        <v>0</v>
      </c>
      <c r="E36" s="5">
        <f>E35</f>
        <v>0</v>
      </c>
      <c r="F36" s="3">
        <f>F34*C36</f>
        <v>0</v>
      </c>
      <c r="G36" s="4">
        <f>G34*C36</f>
        <v>0</v>
      </c>
    </row>
    <row r="37" spans="3:7" ht="23.25" customHeight="1" x14ac:dyDescent="0.15">
      <c r="C37" s="1">
        <v>4</v>
      </c>
      <c r="D37" s="5">
        <f>ROUNDUP(D34+(C37-1)*(SQRT(((D31/2+G31)^2)-((E31*COS((90-(F31/2))*PI()/180)/2)^2))-E31*SIN((90-(F31/2))*PI()/180)/2),1)</f>
        <v>0</v>
      </c>
      <c r="E37" s="5">
        <f>E36</f>
        <v>0</v>
      </c>
      <c r="F37" s="3">
        <f>F34*C37</f>
        <v>0</v>
      </c>
      <c r="G37" s="4">
        <f>G34*C37</f>
        <v>0</v>
      </c>
    </row>
    <row r="38" spans="3:7" ht="22.5" customHeight="1" x14ac:dyDescent="0.15"/>
    <row r="39" spans="3:7" ht="22.5" customHeight="1" x14ac:dyDescent="0.15"/>
  </sheetData>
  <phoneticPr fontId="1"/>
  <pageMargins left="0.70866141732283472" right="0.70866141732283472" top="0.35433070866141736" bottom="0.35433070866141736" header="0.31496062992125984" footer="0.31496062992125984"/>
  <pageSetup paperSize="9" scale="4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E4" sqref="E4:E5"/>
    </sheetView>
  </sheetViews>
  <sheetFormatPr defaultRowHeight="13.5" x14ac:dyDescent="0.15"/>
  <cols>
    <col min="1" max="1" width="12.75" customWidth="1"/>
    <col min="3" max="3" width="45.625" customWidth="1"/>
  </cols>
  <sheetData>
    <row r="1" spans="1:3" x14ac:dyDescent="0.15">
      <c r="A1" s="1" t="s">
        <v>11</v>
      </c>
      <c r="B1" s="1" t="s">
        <v>12</v>
      </c>
      <c r="C1" s="1" t="s">
        <v>13</v>
      </c>
    </row>
    <row r="2" spans="1:3" ht="27" x14ac:dyDescent="0.15">
      <c r="A2" s="7">
        <v>41752</v>
      </c>
      <c r="B2" s="8">
        <v>0</v>
      </c>
      <c r="C2" s="2" t="s">
        <v>15</v>
      </c>
    </row>
    <row r="3" spans="1:3" ht="27" x14ac:dyDescent="0.15">
      <c r="A3" s="7">
        <v>41753</v>
      </c>
      <c r="B3" s="8">
        <v>1</v>
      </c>
      <c r="C3" s="2" t="s">
        <v>14</v>
      </c>
    </row>
    <row r="4" spans="1:3" ht="27" x14ac:dyDescent="0.15">
      <c r="A4" s="7">
        <v>41781</v>
      </c>
      <c r="B4" s="8">
        <v>1.1000000000000001</v>
      </c>
      <c r="C4" s="2" t="s">
        <v>28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D15" sqref="D15"/>
    </sheetView>
  </sheetViews>
  <sheetFormatPr defaultRowHeight="13.5" x14ac:dyDescent="0.15"/>
  <cols>
    <col min="1" max="1" width="9" bestFit="1" customWidth="1"/>
    <col min="2" max="2" width="74.125" style="10" customWidth="1"/>
  </cols>
  <sheetData>
    <row r="1" spans="1:2" x14ac:dyDescent="0.15">
      <c r="A1" s="10" t="s">
        <v>20</v>
      </c>
    </row>
    <row r="2" spans="1:2" ht="40.5" x14ac:dyDescent="0.15">
      <c r="B2" s="10" t="s">
        <v>18</v>
      </c>
    </row>
    <row r="4" spans="1:2" x14ac:dyDescent="0.15">
      <c r="A4" s="10" t="s">
        <v>21</v>
      </c>
    </row>
    <row r="5" spans="1:2" ht="67.5" x14ac:dyDescent="0.15">
      <c r="B5" s="10" t="s">
        <v>26</v>
      </c>
    </row>
    <row r="7" spans="1:2" ht="54" x14ac:dyDescent="0.15">
      <c r="B7" s="10" t="s">
        <v>19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分割リングデータ計算</vt:lpstr>
      <vt:lpstr>更新履歴</vt:lpstr>
      <vt:lpstr>著作権と免責事項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2014-06-06T06:01:58Z</cp:lastPrinted>
  <dcterms:created xsi:type="dcterms:W3CDTF">2014-04-23T09:35:28Z</dcterms:created>
  <dcterms:modified xsi:type="dcterms:W3CDTF">2014-09-01T09:23:19Z</dcterms:modified>
</cp:coreProperties>
</file>